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nusnyvold/Desktop/"/>
    </mc:Choice>
  </mc:AlternateContent>
  <xr:revisionPtr revIDLastSave="0" documentId="13_ncr:1_{FD8D55A1-5538-4B42-924F-0101F7E832CE}" xr6:coauthVersionLast="33" xr6:coauthVersionMax="33" xr10:uidLastSave="{00000000-0000-0000-0000-000000000000}"/>
  <bookViews>
    <workbookView xWindow="3200" yWindow="460" windowWidth="22980" windowHeight="16040" xr2:uid="{73EC8147-91C0-7C46-8979-40F8BD523B87}"/>
  </bookViews>
  <sheets>
    <sheet name="Ark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J26" i="1"/>
  <c r="R25" i="1"/>
  <c r="J25" i="1"/>
  <c r="S25" i="1"/>
  <c r="K25" i="1"/>
  <c r="O25" i="1"/>
  <c r="P25" i="1"/>
  <c r="Q25" i="1"/>
  <c r="N25" i="1"/>
  <c r="M25" i="1"/>
  <c r="L25" i="1"/>
  <c r="S44" i="1"/>
  <c r="S43" i="1"/>
  <c r="S42" i="1"/>
  <c r="S41" i="1"/>
  <c r="S40" i="1"/>
  <c r="S39" i="1"/>
  <c r="S38" i="1"/>
  <c r="S37" i="1"/>
  <c r="L36" i="1"/>
  <c r="M36" i="1"/>
  <c r="N36" i="1"/>
  <c r="O36" i="1"/>
  <c r="P36" i="1"/>
  <c r="Q36" i="1"/>
  <c r="R36" i="1"/>
  <c r="S36" i="1"/>
  <c r="L35" i="1"/>
  <c r="M35" i="1"/>
  <c r="N35" i="1"/>
  <c r="O35" i="1"/>
  <c r="P35" i="1"/>
  <c r="Q35" i="1"/>
  <c r="R35" i="1"/>
  <c r="S35" i="1"/>
  <c r="L34" i="1"/>
  <c r="M34" i="1"/>
  <c r="N34" i="1"/>
  <c r="O34" i="1"/>
  <c r="P34" i="1"/>
  <c r="Q34" i="1"/>
  <c r="R34" i="1"/>
  <c r="S34" i="1"/>
  <c r="L33" i="1"/>
  <c r="M33" i="1"/>
  <c r="N33" i="1"/>
  <c r="O33" i="1"/>
  <c r="P33" i="1"/>
  <c r="Q33" i="1"/>
  <c r="R33" i="1"/>
  <c r="S33" i="1"/>
  <c r="L32" i="1"/>
  <c r="M32" i="1"/>
  <c r="N32" i="1"/>
  <c r="O32" i="1"/>
  <c r="P32" i="1"/>
  <c r="Q32" i="1"/>
  <c r="R32" i="1"/>
  <c r="S32" i="1"/>
  <c r="L31" i="1"/>
  <c r="M31" i="1"/>
  <c r="N31" i="1"/>
  <c r="O31" i="1"/>
  <c r="P31" i="1"/>
  <c r="Q31" i="1"/>
  <c r="R31" i="1"/>
  <c r="S31" i="1"/>
  <c r="L30" i="1"/>
  <c r="M30" i="1"/>
  <c r="N30" i="1"/>
  <c r="O30" i="1"/>
  <c r="P30" i="1"/>
  <c r="Q30" i="1"/>
  <c r="R30" i="1"/>
  <c r="S30" i="1"/>
  <c r="L29" i="1"/>
  <c r="M29" i="1"/>
  <c r="N29" i="1"/>
  <c r="O29" i="1"/>
  <c r="P29" i="1"/>
  <c r="Q29" i="1"/>
  <c r="R29" i="1"/>
  <c r="S29" i="1"/>
  <c r="L28" i="1"/>
  <c r="M28" i="1"/>
  <c r="N28" i="1"/>
  <c r="O28" i="1"/>
  <c r="P28" i="1"/>
  <c r="Q28" i="1"/>
  <c r="R28" i="1"/>
  <c r="S28" i="1"/>
  <c r="L27" i="1"/>
  <c r="M27" i="1"/>
  <c r="N27" i="1"/>
  <c r="O27" i="1"/>
  <c r="P27" i="1"/>
  <c r="Q27" i="1"/>
  <c r="R27" i="1"/>
  <c r="S27" i="1"/>
  <c r="L26" i="1"/>
  <c r="M26" i="1"/>
  <c r="N26" i="1"/>
  <c r="O26" i="1"/>
  <c r="P26" i="1"/>
  <c r="Q26" i="1"/>
  <c r="S26" i="1"/>
  <c r="K26" i="1"/>
  <c r="L24" i="1"/>
  <c r="M24" i="1"/>
  <c r="N24" i="1"/>
  <c r="O24" i="1"/>
  <c r="P24" i="1"/>
  <c r="Q24" i="1"/>
  <c r="R24" i="1"/>
  <c r="S24" i="1"/>
  <c r="J24" i="1"/>
  <c r="K24" i="1"/>
  <c r="L23" i="1"/>
  <c r="M23" i="1"/>
  <c r="N23" i="1"/>
  <c r="O23" i="1"/>
  <c r="P23" i="1"/>
  <c r="Q23" i="1"/>
  <c r="R23" i="1"/>
  <c r="S23" i="1"/>
  <c r="J23" i="1"/>
  <c r="K23" i="1"/>
  <c r="L22" i="1"/>
  <c r="M22" i="1"/>
  <c r="N22" i="1"/>
  <c r="O22" i="1"/>
  <c r="P22" i="1"/>
  <c r="Q22" i="1"/>
  <c r="R22" i="1"/>
  <c r="S22" i="1"/>
  <c r="J22" i="1"/>
  <c r="K22" i="1"/>
  <c r="L21" i="1"/>
  <c r="M21" i="1"/>
  <c r="N21" i="1"/>
  <c r="O21" i="1"/>
  <c r="P21" i="1"/>
  <c r="Q21" i="1"/>
  <c r="R21" i="1"/>
  <c r="S21" i="1"/>
  <c r="J21" i="1"/>
  <c r="K21" i="1"/>
  <c r="L19" i="1"/>
  <c r="M19" i="1"/>
  <c r="N19" i="1"/>
  <c r="O19" i="1"/>
  <c r="P19" i="1"/>
  <c r="Q19" i="1"/>
  <c r="R19" i="1"/>
  <c r="S19" i="1"/>
  <c r="J19" i="1"/>
  <c r="K19" i="1"/>
  <c r="S18" i="1"/>
  <c r="L16" i="1"/>
  <c r="M16" i="1"/>
  <c r="N16" i="1"/>
  <c r="O16" i="1"/>
  <c r="P16" i="1"/>
  <c r="Q16" i="1"/>
  <c r="R16" i="1"/>
  <c r="S16" i="1"/>
  <c r="L15" i="1"/>
  <c r="M15" i="1"/>
  <c r="N15" i="1"/>
  <c r="O15" i="1"/>
  <c r="P15" i="1"/>
  <c r="Q15" i="1"/>
  <c r="R15" i="1"/>
  <c r="S15" i="1"/>
  <c r="J15" i="1"/>
  <c r="K15" i="1"/>
  <c r="L14" i="1"/>
  <c r="M14" i="1"/>
  <c r="N14" i="1"/>
  <c r="O14" i="1"/>
  <c r="P14" i="1"/>
  <c r="Q14" i="1"/>
  <c r="R14" i="1"/>
  <c r="S14" i="1"/>
  <c r="J14" i="1"/>
  <c r="K14" i="1"/>
  <c r="L13" i="1"/>
  <c r="M13" i="1"/>
  <c r="N13" i="1"/>
  <c r="O13" i="1"/>
  <c r="P13" i="1"/>
  <c r="Q13" i="1"/>
  <c r="R13" i="1"/>
  <c r="S13" i="1"/>
  <c r="J13" i="1"/>
  <c r="K13" i="1"/>
  <c r="L12" i="1"/>
  <c r="M12" i="1"/>
  <c r="N12" i="1"/>
  <c r="O12" i="1"/>
  <c r="P12" i="1"/>
  <c r="Q12" i="1"/>
  <c r="R12" i="1"/>
  <c r="S12" i="1"/>
  <c r="J12" i="1"/>
  <c r="K12" i="1"/>
  <c r="L11" i="1"/>
  <c r="M11" i="1"/>
  <c r="N11" i="1"/>
  <c r="O11" i="1"/>
  <c r="P11" i="1"/>
  <c r="Q11" i="1"/>
  <c r="R11" i="1"/>
  <c r="S11" i="1"/>
  <c r="J11" i="1"/>
  <c r="K11" i="1"/>
  <c r="S9" i="1"/>
  <c r="S7" i="1"/>
  <c r="L6" i="1"/>
  <c r="M6" i="1"/>
  <c r="N6" i="1"/>
  <c r="O6" i="1"/>
  <c r="P6" i="1"/>
  <c r="Q6" i="1"/>
  <c r="R6" i="1"/>
  <c r="S6" i="1"/>
  <c r="J6" i="1"/>
  <c r="K6" i="1"/>
  <c r="L5" i="1"/>
  <c r="M5" i="1"/>
  <c r="N5" i="1"/>
  <c r="O5" i="1"/>
  <c r="P5" i="1"/>
  <c r="Q5" i="1"/>
  <c r="R5" i="1"/>
  <c r="S5" i="1"/>
  <c r="J5" i="1"/>
  <c r="K5" i="1"/>
</calcChain>
</file>

<file path=xl/sharedStrings.xml><?xml version="1.0" encoding="utf-8"?>
<sst xmlns="http://schemas.openxmlformats.org/spreadsheetml/2006/main" count="82" uniqueCount="35">
  <si>
    <t>Øvelse</t>
  </si>
  <si>
    <t>3000 meter</t>
  </si>
  <si>
    <t xml:space="preserve">Hexagon </t>
  </si>
  <si>
    <t>Stille lengde</t>
  </si>
  <si>
    <t>Brutal benk</t>
  </si>
  <si>
    <t>Chins</t>
  </si>
  <si>
    <t>Push Ups</t>
  </si>
  <si>
    <t>Kassehopp</t>
  </si>
  <si>
    <t>Totalscore</t>
  </si>
  <si>
    <t>Snitt per øv.</t>
  </si>
  <si>
    <t>Hexagon</t>
  </si>
  <si>
    <t>Antall fullført</t>
  </si>
  <si>
    <t>Benevnelse</t>
  </si>
  <si>
    <t>Min.</t>
  </si>
  <si>
    <t>Sek.</t>
  </si>
  <si>
    <t>Sek,tid,hund</t>
  </si>
  <si>
    <t>Cm.</t>
  </si>
  <si>
    <t>Ant.</t>
  </si>
  <si>
    <t>Eksempel Gutt</t>
  </si>
  <si>
    <t>GUTTER:</t>
  </si>
  <si>
    <t>Poeng</t>
  </si>
  <si>
    <t>P/delt. øv</t>
  </si>
  <si>
    <t>JENTER:</t>
  </si>
  <si>
    <t xml:space="preserve">Martin </t>
  </si>
  <si>
    <t>Sander</t>
  </si>
  <si>
    <t>Teodhor</t>
  </si>
  <si>
    <t>Hanne</t>
  </si>
  <si>
    <t>Henriette</t>
  </si>
  <si>
    <t xml:space="preserve">Luna </t>
  </si>
  <si>
    <t xml:space="preserve">Henriethe </t>
  </si>
  <si>
    <t>Eline</t>
  </si>
  <si>
    <t>Alexandra</t>
  </si>
  <si>
    <t>Line</t>
  </si>
  <si>
    <t>Ada</t>
  </si>
  <si>
    <t>Eksempel jente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</si>
</sst>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DE06C-44A8-F94C-9719-A06F36F3C350}">
  <dimension ref="A2:Y45"/>
  <sheetViews>
    <sheetView tabSelected="1" zoomScale="164" workbookViewId="0">
      <selection activeCell="E28" sqref="E28"/>
    </sheetView>
  </sheetViews>
  <sheetFormatPr baseColWidth="10" defaultColWidth="11.5" defaultRowHeight="11" x14ac:dyDescent="0.15"/>
  <cols>
    <col min="1" max="1" width="16.33203125" style="21" customWidth="1"/>
    <col min="2" max="3" width="5.6640625" style="22" customWidth="1"/>
    <col min="4" max="10" width="10.6640625" style="22" customWidth="1"/>
    <col min="11" max="11" width="11.5" style="22"/>
    <col min="12" max="12" width="5.5" style="20" hidden="1" customWidth="1"/>
    <col min="13" max="13" width="4.6640625" style="20" hidden="1" customWidth="1"/>
    <col min="14" max="14" width="0.1640625" style="20" hidden="1" customWidth="1"/>
    <col min="15" max="15" width="4.33203125" style="20" hidden="1" customWidth="1"/>
    <col min="16" max="16" width="6.33203125" style="20" hidden="1" customWidth="1"/>
    <col min="17" max="17" width="12.6640625" style="20" hidden="1" customWidth="1"/>
    <col min="18" max="18" width="18.6640625" style="20" hidden="1" customWidth="1"/>
    <col min="19" max="19" width="32.5" style="20" hidden="1" customWidth="1"/>
    <col min="20" max="256" width="11.5" style="21"/>
    <col min="257" max="257" width="16.33203125" style="21" customWidth="1"/>
    <col min="258" max="259" width="5.6640625" style="21" customWidth="1"/>
    <col min="260" max="266" width="10.6640625" style="21" customWidth="1"/>
    <col min="267" max="267" width="11.5" style="21"/>
    <col min="268" max="275" width="0" style="21" hidden="1" customWidth="1"/>
    <col min="276" max="512" width="11.5" style="21"/>
    <col min="513" max="513" width="16.33203125" style="21" customWidth="1"/>
    <col min="514" max="515" width="5.6640625" style="21" customWidth="1"/>
    <col min="516" max="522" width="10.6640625" style="21" customWidth="1"/>
    <col min="523" max="523" width="11.5" style="21"/>
    <col min="524" max="531" width="0" style="21" hidden="1" customWidth="1"/>
    <col min="532" max="768" width="11.5" style="21"/>
    <col min="769" max="769" width="16.33203125" style="21" customWidth="1"/>
    <col min="770" max="771" width="5.6640625" style="21" customWidth="1"/>
    <col min="772" max="778" width="10.6640625" style="21" customWidth="1"/>
    <col min="779" max="779" width="11.5" style="21"/>
    <col min="780" max="787" width="0" style="21" hidden="1" customWidth="1"/>
    <col min="788" max="1024" width="11.5" style="21"/>
    <col min="1025" max="1025" width="16.33203125" style="21" customWidth="1"/>
    <col min="1026" max="1027" width="5.6640625" style="21" customWidth="1"/>
    <col min="1028" max="1034" width="10.6640625" style="21" customWidth="1"/>
    <col min="1035" max="1035" width="11.5" style="21"/>
    <col min="1036" max="1043" width="0" style="21" hidden="1" customWidth="1"/>
    <col min="1044" max="1280" width="11.5" style="21"/>
    <col min="1281" max="1281" width="16.33203125" style="21" customWidth="1"/>
    <col min="1282" max="1283" width="5.6640625" style="21" customWidth="1"/>
    <col min="1284" max="1290" width="10.6640625" style="21" customWidth="1"/>
    <col min="1291" max="1291" width="11.5" style="21"/>
    <col min="1292" max="1299" width="0" style="21" hidden="1" customWidth="1"/>
    <col min="1300" max="1536" width="11.5" style="21"/>
    <col min="1537" max="1537" width="16.33203125" style="21" customWidth="1"/>
    <col min="1538" max="1539" width="5.6640625" style="21" customWidth="1"/>
    <col min="1540" max="1546" width="10.6640625" style="21" customWidth="1"/>
    <col min="1547" max="1547" width="11.5" style="21"/>
    <col min="1548" max="1555" width="0" style="21" hidden="1" customWidth="1"/>
    <col min="1556" max="1792" width="11.5" style="21"/>
    <col min="1793" max="1793" width="16.33203125" style="21" customWidth="1"/>
    <col min="1794" max="1795" width="5.6640625" style="21" customWidth="1"/>
    <col min="1796" max="1802" width="10.6640625" style="21" customWidth="1"/>
    <col min="1803" max="1803" width="11.5" style="21"/>
    <col min="1804" max="1811" width="0" style="21" hidden="1" customWidth="1"/>
    <col min="1812" max="2048" width="11.5" style="21"/>
    <col min="2049" max="2049" width="16.33203125" style="21" customWidth="1"/>
    <col min="2050" max="2051" width="5.6640625" style="21" customWidth="1"/>
    <col min="2052" max="2058" width="10.6640625" style="21" customWidth="1"/>
    <col min="2059" max="2059" width="11.5" style="21"/>
    <col min="2060" max="2067" width="0" style="21" hidden="1" customWidth="1"/>
    <col min="2068" max="2304" width="11.5" style="21"/>
    <col min="2305" max="2305" width="16.33203125" style="21" customWidth="1"/>
    <col min="2306" max="2307" width="5.6640625" style="21" customWidth="1"/>
    <col min="2308" max="2314" width="10.6640625" style="21" customWidth="1"/>
    <col min="2315" max="2315" width="11.5" style="21"/>
    <col min="2316" max="2323" width="0" style="21" hidden="1" customWidth="1"/>
    <col min="2324" max="2560" width="11.5" style="21"/>
    <col min="2561" max="2561" width="16.33203125" style="21" customWidth="1"/>
    <col min="2562" max="2563" width="5.6640625" style="21" customWidth="1"/>
    <col min="2564" max="2570" width="10.6640625" style="21" customWidth="1"/>
    <col min="2571" max="2571" width="11.5" style="21"/>
    <col min="2572" max="2579" width="0" style="21" hidden="1" customWidth="1"/>
    <col min="2580" max="2816" width="11.5" style="21"/>
    <col min="2817" max="2817" width="16.33203125" style="21" customWidth="1"/>
    <col min="2818" max="2819" width="5.6640625" style="21" customWidth="1"/>
    <col min="2820" max="2826" width="10.6640625" style="21" customWidth="1"/>
    <col min="2827" max="2827" width="11.5" style="21"/>
    <col min="2828" max="2835" width="0" style="21" hidden="1" customWidth="1"/>
    <col min="2836" max="3072" width="11.5" style="21"/>
    <col min="3073" max="3073" width="16.33203125" style="21" customWidth="1"/>
    <col min="3074" max="3075" width="5.6640625" style="21" customWidth="1"/>
    <col min="3076" max="3082" width="10.6640625" style="21" customWidth="1"/>
    <col min="3083" max="3083" width="11.5" style="21"/>
    <col min="3084" max="3091" width="0" style="21" hidden="1" customWidth="1"/>
    <col min="3092" max="3328" width="11.5" style="21"/>
    <col min="3329" max="3329" width="16.33203125" style="21" customWidth="1"/>
    <col min="3330" max="3331" width="5.6640625" style="21" customWidth="1"/>
    <col min="3332" max="3338" width="10.6640625" style="21" customWidth="1"/>
    <col min="3339" max="3339" width="11.5" style="21"/>
    <col min="3340" max="3347" width="0" style="21" hidden="1" customWidth="1"/>
    <col min="3348" max="3584" width="11.5" style="21"/>
    <col min="3585" max="3585" width="16.33203125" style="21" customWidth="1"/>
    <col min="3586" max="3587" width="5.6640625" style="21" customWidth="1"/>
    <col min="3588" max="3594" width="10.6640625" style="21" customWidth="1"/>
    <col min="3595" max="3595" width="11.5" style="21"/>
    <col min="3596" max="3603" width="0" style="21" hidden="1" customWidth="1"/>
    <col min="3604" max="3840" width="11.5" style="21"/>
    <col min="3841" max="3841" width="16.33203125" style="21" customWidth="1"/>
    <col min="3842" max="3843" width="5.6640625" style="21" customWidth="1"/>
    <col min="3844" max="3850" width="10.6640625" style="21" customWidth="1"/>
    <col min="3851" max="3851" width="11.5" style="21"/>
    <col min="3852" max="3859" width="0" style="21" hidden="1" customWidth="1"/>
    <col min="3860" max="4096" width="11.5" style="21"/>
    <col min="4097" max="4097" width="16.33203125" style="21" customWidth="1"/>
    <col min="4098" max="4099" width="5.6640625" style="21" customWidth="1"/>
    <col min="4100" max="4106" width="10.6640625" style="21" customWidth="1"/>
    <col min="4107" max="4107" width="11.5" style="21"/>
    <col min="4108" max="4115" width="0" style="21" hidden="1" customWidth="1"/>
    <col min="4116" max="4352" width="11.5" style="21"/>
    <col min="4353" max="4353" width="16.33203125" style="21" customWidth="1"/>
    <col min="4354" max="4355" width="5.6640625" style="21" customWidth="1"/>
    <col min="4356" max="4362" width="10.6640625" style="21" customWidth="1"/>
    <col min="4363" max="4363" width="11.5" style="21"/>
    <col min="4364" max="4371" width="0" style="21" hidden="1" customWidth="1"/>
    <col min="4372" max="4608" width="11.5" style="21"/>
    <col min="4609" max="4609" width="16.33203125" style="21" customWidth="1"/>
    <col min="4610" max="4611" width="5.6640625" style="21" customWidth="1"/>
    <col min="4612" max="4618" width="10.6640625" style="21" customWidth="1"/>
    <col min="4619" max="4619" width="11.5" style="21"/>
    <col min="4620" max="4627" width="0" style="21" hidden="1" customWidth="1"/>
    <col min="4628" max="4864" width="11.5" style="21"/>
    <col min="4865" max="4865" width="16.33203125" style="21" customWidth="1"/>
    <col min="4866" max="4867" width="5.6640625" style="21" customWidth="1"/>
    <col min="4868" max="4874" width="10.6640625" style="21" customWidth="1"/>
    <col min="4875" max="4875" width="11.5" style="21"/>
    <col min="4876" max="4883" width="0" style="21" hidden="1" customWidth="1"/>
    <col min="4884" max="5120" width="11.5" style="21"/>
    <col min="5121" max="5121" width="16.33203125" style="21" customWidth="1"/>
    <col min="5122" max="5123" width="5.6640625" style="21" customWidth="1"/>
    <col min="5124" max="5130" width="10.6640625" style="21" customWidth="1"/>
    <col min="5131" max="5131" width="11.5" style="21"/>
    <col min="5132" max="5139" width="0" style="21" hidden="1" customWidth="1"/>
    <col min="5140" max="5376" width="11.5" style="21"/>
    <col min="5377" max="5377" width="16.33203125" style="21" customWidth="1"/>
    <col min="5378" max="5379" width="5.6640625" style="21" customWidth="1"/>
    <col min="5380" max="5386" width="10.6640625" style="21" customWidth="1"/>
    <col min="5387" max="5387" width="11.5" style="21"/>
    <col min="5388" max="5395" width="0" style="21" hidden="1" customWidth="1"/>
    <col min="5396" max="5632" width="11.5" style="21"/>
    <col min="5633" max="5633" width="16.33203125" style="21" customWidth="1"/>
    <col min="5634" max="5635" width="5.6640625" style="21" customWidth="1"/>
    <col min="5636" max="5642" width="10.6640625" style="21" customWidth="1"/>
    <col min="5643" max="5643" width="11.5" style="21"/>
    <col min="5644" max="5651" width="0" style="21" hidden="1" customWidth="1"/>
    <col min="5652" max="5888" width="11.5" style="21"/>
    <col min="5889" max="5889" width="16.33203125" style="21" customWidth="1"/>
    <col min="5890" max="5891" width="5.6640625" style="21" customWidth="1"/>
    <col min="5892" max="5898" width="10.6640625" style="21" customWidth="1"/>
    <col min="5899" max="5899" width="11.5" style="21"/>
    <col min="5900" max="5907" width="0" style="21" hidden="1" customWidth="1"/>
    <col min="5908" max="6144" width="11.5" style="21"/>
    <col min="6145" max="6145" width="16.33203125" style="21" customWidth="1"/>
    <col min="6146" max="6147" width="5.6640625" style="21" customWidth="1"/>
    <col min="6148" max="6154" width="10.6640625" style="21" customWidth="1"/>
    <col min="6155" max="6155" width="11.5" style="21"/>
    <col min="6156" max="6163" width="0" style="21" hidden="1" customWidth="1"/>
    <col min="6164" max="6400" width="11.5" style="21"/>
    <col min="6401" max="6401" width="16.33203125" style="21" customWidth="1"/>
    <col min="6402" max="6403" width="5.6640625" style="21" customWidth="1"/>
    <col min="6404" max="6410" width="10.6640625" style="21" customWidth="1"/>
    <col min="6411" max="6411" width="11.5" style="21"/>
    <col min="6412" max="6419" width="0" style="21" hidden="1" customWidth="1"/>
    <col min="6420" max="6656" width="11.5" style="21"/>
    <col min="6657" max="6657" width="16.33203125" style="21" customWidth="1"/>
    <col min="6658" max="6659" width="5.6640625" style="21" customWidth="1"/>
    <col min="6660" max="6666" width="10.6640625" style="21" customWidth="1"/>
    <col min="6667" max="6667" width="11.5" style="21"/>
    <col min="6668" max="6675" width="0" style="21" hidden="1" customWidth="1"/>
    <col min="6676" max="6912" width="11.5" style="21"/>
    <col min="6913" max="6913" width="16.33203125" style="21" customWidth="1"/>
    <col min="6914" max="6915" width="5.6640625" style="21" customWidth="1"/>
    <col min="6916" max="6922" width="10.6640625" style="21" customWidth="1"/>
    <col min="6923" max="6923" width="11.5" style="21"/>
    <col min="6924" max="6931" width="0" style="21" hidden="1" customWidth="1"/>
    <col min="6932" max="7168" width="11.5" style="21"/>
    <col min="7169" max="7169" width="16.33203125" style="21" customWidth="1"/>
    <col min="7170" max="7171" width="5.6640625" style="21" customWidth="1"/>
    <col min="7172" max="7178" width="10.6640625" style="21" customWidth="1"/>
    <col min="7179" max="7179" width="11.5" style="21"/>
    <col min="7180" max="7187" width="0" style="21" hidden="1" customWidth="1"/>
    <col min="7188" max="7424" width="11.5" style="21"/>
    <col min="7425" max="7425" width="16.33203125" style="21" customWidth="1"/>
    <col min="7426" max="7427" width="5.6640625" style="21" customWidth="1"/>
    <col min="7428" max="7434" width="10.6640625" style="21" customWidth="1"/>
    <col min="7435" max="7435" width="11.5" style="21"/>
    <col min="7436" max="7443" width="0" style="21" hidden="1" customWidth="1"/>
    <col min="7444" max="7680" width="11.5" style="21"/>
    <col min="7681" max="7681" width="16.33203125" style="21" customWidth="1"/>
    <col min="7682" max="7683" width="5.6640625" style="21" customWidth="1"/>
    <col min="7684" max="7690" width="10.6640625" style="21" customWidth="1"/>
    <col min="7691" max="7691" width="11.5" style="21"/>
    <col min="7692" max="7699" width="0" style="21" hidden="1" customWidth="1"/>
    <col min="7700" max="7936" width="11.5" style="21"/>
    <col min="7937" max="7937" width="16.33203125" style="21" customWidth="1"/>
    <col min="7938" max="7939" width="5.6640625" style="21" customWidth="1"/>
    <col min="7940" max="7946" width="10.6640625" style="21" customWidth="1"/>
    <col min="7947" max="7947" width="11.5" style="21"/>
    <col min="7948" max="7955" width="0" style="21" hidden="1" customWidth="1"/>
    <col min="7956" max="8192" width="11.5" style="21"/>
    <col min="8193" max="8193" width="16.33203125" style="21" customWidth="1"/>
    <col min="8194" max="8195" width="5.6640625" style="21" customWidth="1"/>
    <col min="8196" max="8202" width="10.6640625" style="21" customWidth="1"/>
    <col min="8203" max="8203" width="11.5" style="21"/>
    <col min="8204" max="8211" width="0" style="21" hidden="1" customWidth="1"/>
    <col min="8212" max="8448" width="11.5" style="21"/>
    <col min="8449" max="8449" width="16.33203125" style="21" customWidth="1"/>
    <col min="8450" max="8451" width="5.6640625" style="21" customWidth="1"/>
    <col min="8452" max="8458" width="10.6640625" style="21" customWidth="1"/>
    <col min="8459" max="8459" width="11.5" style="21"/>
    <col min="8460" max="8467" width="0" style="21" hidden="1" customWidth="1"/>
    <col min="8468" max="8704" width="11.5" style="21"/>
    <col min="8705" max="8705" width="16.33203125" style="21" customWidth="1"/>
    <col min="8706" max="8707" width="5.6640625" style="21" customWidth="1"/>
    <col min="8708" max="8714" width="10.6640625" style="21" customWidth="1"/>
    <col min="8715" max="8715" width="11.5" style="21"/>
    <col min="8716" max="8723" width="0" style="21" hidden="1" customWidth="1"/>
    <col min="8724" max="8960" width="11.5" style="21"/>
    <col min="8961" max="8961" width="16.33203125" style="21" customWidth="1"/>
    <col min="8962" max="8963" width="5.6640625" style="21" customWidth="1"/>
    <col min="8964" max="8970" width="10.6640625" style="21" customWidth="1"/>
    <col min="8971" max="8971" width="11.5" style="21"/>
    <col min="8972" max="8979" width="0" style="21" hidden="1" customWidth="1"/>
    <col min="8980" max="9216" width="11.5" style="21"/>
    <col min="9217" max="9217" width="16.33203125" style="21" customWidth="1"/>
    <col min="9218" max="9219" width="5.6640625" style="21" customWidth="1"/>
    <col min="9220" max="9226" width="10.6640625" style="21" customWidth="1"/>
    <col min="9227" max="9227" width="11.5" style="21"/>
    <col min="9228" max="9235" width="0" style="21" hidden="1" customWidth="1"/>
    <col min="9236" max="9472" width="11.5" style="21"/>
    <col min="9473" max="9473" width="16.33203125" style="21" customWidth="1"/>
    <col min="9474" max="9475" width="5.6640625" style="21" customWidth="1"/>
    <col min="9476" max="9482" width="10.6640625" style="21" customWidth="1"/>
    <col min="9483" max="9483" width="11.5" style="21"/>
    <col min="9484" max="9491" width="0" style="21" hidden="1" customWidth="1"/>
    <col min="9492" max="9728" width="11.5" style="21"/>
    <col min="9729" max="9729" width="16.33203125" style="21" customWidth="1"/>
    <col min="9730" max="9731" width="5.6640625" style="21" customWidth="1"/>
    <col min="9732" max="9738" width="10.6640625" style="21" customWidth="1"/>
    <col min="9739" max="9739" width="11.5" style="21"/>
    <col min="9740" max="9747" width="0" style="21" hidden="1" customWidth="1"/>
    <col min="9748" max="9984" width="11.5" style="21"/>
    <col min="9985" max="9985" width="16.33203125" style="21" customWidth="1"/>
    <col min="9986" max="9987" width="5.6640625" style="21" customWidth="1"/>
    <col min="9988" max="9994" width="10.6640625" style="21" customWidth="1"/>
    <col min="9995" max="9995" width="11.5" style="21"/>
    <col min="9996" max="10003" width="0" style="21" hidden="1" customWidth="1"/>
    <col min="10004" max="10240" width="11.5" style="21"/>
    <col min="10241" max="10241" width="16.33203125" style="21" customWidth="1"/>
    <col min="10242" max="10243" width="5.6640625" style="21" customWidth="1"/>
    <col min="10244" max="10250" width="10.6640625" style="21" customWidth="1"/>
    <col min="10251" max="10251" width="11.5" style="21"/>
    <col min="10252" max="10259" width="0" style="21" hidden="1" customWidth="1"/>
    <col min="10260" max="10496" width="11.5" style="21"/>
    <col min="10497" max="10497" width="16.33203125" style="21" customWidth="1"/>
    <col min="10498" max="10499" width="5.6640625" style="21" customWidth="1"/>
    <col min="10500" max="10506" width="10.6640625" style="21" customWidth="1"/>
    <col min="10507" max="10507" width="11.5" style="21"/>
    <col min="10508" max="10515" width="0" style="21" hidden="1" customWidth="1"/>
    <col min="10516" max="10752" width="11.5" style="21"/>
    <col min="10753" max="10753" width="16.33203125" style="21" customWidth="1"/>
    <col min="10754" max="10755" width="5.6640625" style="21" customWidth="1"/>
    <col min="10756" max="10762" width="10.6640625" style="21" customWidth="1"/>
    <col min="10763" max="10763" width="11.5" style="21"/>
    <col min="10764" max="10771" width="0" style="21" hidden="1" customWidth="1"/>
    <col min="10772" max="11008" width="11.5" style="21"/>
    <col min="11009" max="11009" width="16.33203125" style="21" customWidth="1"/>
    <col min="11010" max="11011" width="5.6640625" style="21" customWidth="1"/>
    <col min="11012" max="11018" width="10.6640625" style="21" customWidth="1"/>
    <col min="11019" max="11019" width="11.5" style="21"/>
    <col min="11020" max="11027" width="0" style="21" hidden="1" customWidth="1"/>
    <col min="11028" max="11264" width="11.5" style="21"/>
    <col min="11265" max="11265" width="16.33203125" style="21" customWidth="1"/>
    <col min="11266" max="11267" width="5.6640625" style="21" customWidth="1"/>
    <col min="11268" max="11274" width="10.6640625" style="21" customWidth="1"/>
    <col min="11275" max="11275" width="11.5" style="21"/>
    <col min="11276" max="11283" width="0" style="21" hidden="1" customWidth="1"/>
    <col min="11284" max="11520" width="11.5" style="21"/>
    <col min="11521" max="11521" width="16.33203125" style="21" customWidth="1"/>
    <col min="11522" max="11523" width="5.6640625" style="21" customWidth="1"/>
    <col min="11524" max="11530" width="10.6640625" style="21" customWidth="1"/>
    <col min="11531" max="11531" width="11.5" style="21"/>
    <col min="11532" max="11539" width="0" style="21" hidden="1" customWidth="1"/>
    <col min="11540" max="11776" width="11.5" style="21"/>
    <col min="11777" max="11777" width="16.33203125" style="21" customWidth="1"/>
    <col min="11778" max="11779" width="5.6640625" style="21" customWidth="1"/>
    <col min="11780" max="11786" width="10.6640625" style="21" customWidth="1"/>
    <col min="11787" max="11787" width="11.5" style="21"/>
    <col min="11788" max="11795" width="0" style="21" hidden="1" customWidth="1"/>
    <col min="11796" max="12032" width="11.5" style="21"/>
    <col min="12033" max="12033" width="16.33203125" style="21" customWidth="1"/>
    <col min="12034" max="12035" width="5.6640625" style="21" customWidth="1"/>
    <col min="12036" max="12042" width="10.6640625" style="21" customWidth="1"/>
    <col min="12043" max="12043" width="11.5" style="21"/>
    <col min="12044" max="12051" width="0" style="21" hidden="1" customWidth="1"/>
    <col min="12052" max="12288" width="11.5" style="21"/>
    <col min="12289" max="12289" width="16.33203125" style="21" customWidth="1"/>
    <col min="12290" max="12291" width="5.6640625" style="21" customWidth="1"/>
    <col min="12292" max="12298" width="10.6640625" style="21" customWidth="1"/>
    <col min="12299" max="12299" width="11.5" style="21"/>
    <col min="12300" max="12307" width="0" style="21" hidden="1" customWidth="1"/>
    <col min="12308" max="12544" width="11.5" style="21"/>
    <col min="12545" max="12545" width="16.33203125" style="21" customWidth="1"/>
    <col min="12546" max="12547" width="5.6640625" style="21" customWidth="1"/>
    <col min="12548" max="12554" width="10.6640625" style="21" customWidth="1"/>
    <col min="12555" max="12555" width="11.5" style="21"/>
    <col min="12556" max="12563" width="0" style="21" hidden="1" customWidth="1"/>
    <col min="12564" max="12800" width="11.5" style="21"/>
    <col min="12801" max="12801" width="16.33203125" style="21" customWidth="1"/>
    <col min="12802" max="12803" width="5.6640625" style="21" customWidth="1"/>
    <col min="12804" max="12810" width="10.6640625" style="21" customWidth="1"/>
    <col min="12811" max="12811" width="11.5" style="21"/>
    <col min="12812" max="12819" width="0" style="21" hidden="1" customWidth="1"/>
    <col min="12820" max="13056" width="11.5" style="21"/>
    <col min="13057" max="13057" width="16.33203125" style="21" customWidth="1"/>
    <col min="13058" max="13059" width="5.6640625" style="21" customWidth="1"/>
    <col min="13060" max="13066" width="10.6640625" style="21" customWidth="1"/>
    <col min="13067" max="13067" width="11.5" style="21"/>
    <col min="13068" max="13075" width="0" style="21" hidden="1" customWidth="1"/>
    <col min="13076" max="13312" width="11.5" style="21"/>
    <col min="13313" max="13313" width="16.33203125" style="21" customWidth="1"/>
    <col min="13314" max="13315" width="5.6640625" style="21" customWidth="1"/>
    <col min="13316" max="13322" width="10.6640625" style="21" customWidth="1"/>
    <col min="13323" max="13323" width="11.5" style="21"/>
    <col min="13324" max="13331" width="0" style="21" hidden="1" customWidth="1"/>
    <col min="13332" max="13568" width="11.5" style="21"/>
    <col min="13569" max="13569" width="16.33203125" style="21" customWidth="1"/>
    <col min="13570" max="13571" width="5.6640625" style="21" customWidth="1"/>
    <col min="13572" max="13578" width="10.6640625" style="21" customWidth="1"/>
    <col min="13579" max="13579" width="11.5" style="21"/>
    <col min="13580" max="13587" width="0" style="21" hidden="1" customWidth="1"/>
    <col min="13588" max="13824" width="11.5" style="21"/>
    <col min="13825" max="13825" width="16.33203125" style="21" customWidth="1"/>
    <col min="13826" max="13827" width="5.6640625" style="21" customWidth="1"/>
    <col min="13828" max="13834" width="10.6640625" style="21" customWidth="1"/>
    <col min="13835" max="13835" width="11.5" style="21"/>
    <col min="13836" max="13843" width="0" style="21" hidden="1" customWidth="1"/>
    <col min="13844" max="14080" width="11.5" style="21"/>
    <col min="14081" max="14081" width="16.33203125" style="21" customWidth="1"/>
    <col min="14082" max="14083" width="5.6640625" style="21" customWidth="1"/>
    <col min="14084" max="14090" width="10.6640625" style="21" customWidth="1"/>
    <col min="14091" max="14091" width="11.5" style="21"/>
    <col min="14092" max="14099" width="0" style="21" hidden="1" customWidth="1"/>
    <col min="14100" max="14336" width="11.5" style="21"/>
    <col min="14337" max="14337" width="16.33203125" style="21" customWidth="1"/>
    <col min="14338" max="14339" width="5.6640625" style="21" customWidth="1"/>
    <col min="14340" max="14346" width="10.6640625" style="21" customWidth="1"/>
    <col min="14347" max="14347" width="11.5" style="21"/>
    <col min="14348" max="14355" width="0" style="21" hidden="1" customWidth="1"/>
    <col min="14356" max="14592" width="11.5" style="21"/>
    <col min="14593" max="14593" width="16.33203125" style="21" customWidth="1"/>
    <col min="14594" max="14595" width="5.6640625" style="21" customWidth="1"/>
    <col min="14596" max="14602" width="10.6640625" style="21" customWidth="1"/>
    <col min="14603" max="14603" width="11.5" style="21"/>
    <col min="14604" max="14611" width="0" style="21" hidden="1" customWidth="1"/>
    <col min="14612" max="14848" width="11.5" style="21"/>
    <col min="14849" max="14849" width="16.33203125" style="21" customWidth="1"/>
    <col min="14850" max="14851" width="5.6640625" style="21" customWidth="1"/>
    <col min="14852" max="14858" width="10.6640625" style="21" customWidth="1"/>
    <col min="14859" max="14859" width="11.5" style="21"/>
    <col min="14860" max="14867" width="0" style="21" hidden="1" customWidth="1"/>
    <col min="14868" max="15104" width="11.5" style="21"/>
    <col min="15105" max="15105" width="16.33203125" style="21" customWidth="1"/>
    <col min="15106" max="15107" width="5.6640625" style="21" customWidth="1"/>
    <col min="15108" max="15114" width="10.6640625" style="21" customWidth="1"/>
    <col min="15115" max="15115" width="11.5" style="21"/>
    <col min="15116" max="15123" width="0" style="21" hidden="1" customWidth="1"/>
    <col min="15124" max="15360" width="11.5" style="21"/>
    <col min="15361" max="15361" width="16.33203125" style="21" customWidth="1"/>
    <col min="15362" max="15363" width="5.6640625" style="21" customWidth="1"/>
    <col min="15364" max="15370" width="10.6640625" style="21" customWidth="1"/>
    <col min="15371" max="15371" width="11.5" style="21"/>
    <col min="15372" max="15379" width="0" style="21" hidden="1" customWidth="1"/>
    <col min="15380" max="15616" width="11.5" style="21"/>
    <col min="15617" max="15617" width="16.33203125" style="21" customWidth="1"/>
    <col min="15618" max="15619" width="5.6640625" style="21" customWidth="1"/>
    <col min="15620" max="15626" width="10.6640625" style="21" customWidth="1"/>
    <col min="15627" max="15627" width="11.5" style="21"/>
    <col min="15628" max="15635" width="0" style="21" hidden="1" customWidth="1"/>
    <col min="15636" max="15872" width="11.5" style="21"/>
    <col min="15873" max="15873" width="16.33203125" style="21" customWidth="1"/>
    <col min="15874" max="15875" width="5.6640625" style="21" customWidth="1"/>
    <col min="15876" max="15882" width="10.6640625" style="21" customWidth="1"/>
    <col min="15883" max="15883" width="11.5" style="21"/>
    <col min="15884" max="15891" width="0" style="21" hidden="1" customWidth="1"/>
    <col min="15892" max="16128" width="11.5" style="21"/>
    <col min="16129" max="16129" width="16.33203125" style="21" customWidth="1"/>
    <col min="16130" max="16131" width="5.6640625" style="21" customWidth="1"/>
    <col min="16132" max="16138" width="10.6640625" style="21" customWidth="1"/>
    <col min="16139" max="16139" width="11.5" style="21"/>
    <col min="16140" max="16147" width="0" style="21" hidden="1" customWidth="1"/>
    <col min="16148" max="16384" width="11.5" style="21"/>
  </cols>
  <sheetData>
    <row r="2" spans="1:25" s="1" customFormat="1" x14ac:dyDescent="0.15">
      <c r="A2" s="1" t="s">
        <v>0</v>
      </c>
      <c r="B2" s="29" t="s">
        <v>1</v>
      </c>
      <c r="C2" s="30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</v>
      </c>
      <c r="M2" s="3" t="s">
        <v>10</v>
      </c>
      <c r="N2" s="3" t="s">
        <v>3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11</v>
      </c>
    </row>
    <row r="3" spans="1:25" s="1" customFormat="1" x14ac:dyDescent="0.15">
      <c r="A3" s="1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17</v>
      </c>
      <c r="H3" s="2" t="s">
        <v>17</v>
      </c>
      <c r="I3" s="2" t="s">
        <v>17</v>
      </c>
      <c r="L3" s="3"/>
      <c r="M3" s="3"/>
      <c r="N3" s="3"/>
      <c r="O3" s="3"/>
      <c r="P3" s="3"/>
      <c r="Q3" s="3"/>
      <c r="R3" s="3"/>
      <c r="S3" s="3"/>
    </row>
    <row r="4" spans="1:25" s="1" customFormat="1" x14ac:dyDescent="0.15">
      <c r="B4" s="2"/>
      <c r="C4" s="2"/>
      <c r="D4" s="2"/>
      <c r="E4" s="2"/>
      <c r="F4" s="2"/>
      <c r="G4" s="2"/>
      <c r="H4" s="2"/>
      <c r="I4" s="2"/>
      <c r="L4" s="3"/>
      <c r="M4" s="3"/>
      <c r="N4" s="3"/>
      <c r="O4" s="3"/>
      <c r="P4" s="3"/>
      <c r="Q4" s="3"/>
      <c r="R4" s="3"/>
      <c r="S4" s="3"/>
    </row>
    <row r="5" spans="1:25" s="4" customFormat="1" x14ac:dyDescent="0.15">
      <c r="A5" s="4" t="s">
        <v>18</v>
      </c>
      <c r="B5" s="5">
        <v>13</v>
      </c>
      <c r="C5" s="5">
        <v>10</v>
      </c>
      <c r="D5" s="6">
        <v>21.5</v>
      </c>
      <c r="E5" s="5">
        <v>210</v>
      </c>
      <c r="F5" s="5">
        <v>14</v>
      </c>
      <c r="G5" s="5">
        <v>8</v>
      </c>
      <c r="H5" s="5">
        <v>20</v>
      </c>
      <c r="I5" s="5">
        <v>80</v>
      </c>
      <c r="J5" s="7">
        <f>SUMIF(L5:R5,"&gt;0")</f>
        <v>314.27499999999998</v>
      </c>
      <c r="K5" s="7">
        <f>J5/S5</f>
        <v>44.896428571428565</v>
      </c>
      <c r="L5" s="8">
        <f>IF(B5&gt;0,(-0.48*(B5*60+C5)+417.6),0)</f>
        <v>38.400000000000034</v>
      </c>
      <c r="M5" s="8">
        <f>IF(D5&gt;0,((-51.19*D5)+1106),0)</f>
        <v>5.4149999999999636</v>
      </c>
      <c r="N5" s="8">
        <f>IF(E5&gt;0,((0.95*E5)-142.5),0)</f>
        <v>57</v>
      </c>
      <c r="O5" s="8">
        <f>IF(F5&gt;0,((4*F5)-20),0)</f>
        <v>36</v>
      </c>
      <c r="P5" s="8">
        <f>IF(G5&gt;0,((5.88*G5)-5.88),0)</f>
        <v>41.16</v>
      </c>
      <c r="Q5" s="8">
        <f>IF(H5&gt;0,((2.55*H5)-7.7),0)</f>
        <v>43.3</v>
      </c>
      <c r="R5" s="8">
        <f>IF(I5&gt;0,((2.95*I5)-143),0)</f>
        <v>93</v>
      </c>
      <c r="S5" s="8">
        <f>COUNT(L5:R5)</f>
        <v>7</v>
      </c>
      <c r="T5" s="9"/>
      <c r="U5" s="9"/>
      <c r="V5" s="9"/>
      <c r="W5" s="9"/>
      <c r="X5" s="9"/>
      <c r="Y5" s="9"/>
    </row>
    <row r="6" spans="1:25" s="4" customFormat="1" x14ac:dyDescent="0.15">
      <c r="A6" s="21" t="s">
        <v>34</v>
      </c>
      <c r="B6" s="22">
        <v>12</v>
      </c>
      <c r="C6" s="22">
        <v>46</v>
      </c>
      <c r="D6" s="22">
        <v>21.31</v>
      </c>
      <c r="E6" s="22">
        <v>202</v>
      </c>
      <c r="F6" s="22">
        <v>7</v>
      </c>
      <c r="G6" s="22">
        <v>7</v>
      </c>
      <c r="H6" s="22">
        <v>32</v>
      </c>
      <c r="I6" s="22">
        <v>80</v>
      </c>
      <c r="J6" s="7">
        <f>SUMIF(L6:R6,"&gt;0")</f>
        <v>486.71900000000005</v>
      </c>
      <c r="K6" s="7">
        <f>J6/S6</f>
        <v>69.531285714285715</v>
      </c>
      <c r="L6" s="8">
        <f>IF(B6&gt;0,(-0.436*(B6*60+C6)+417.6),0)</f>
        <v>83.624000000000024</v>
      </c>
      <c r="M6" s="8">
        <f>IF(D6&gt;0,((-49.5*D6)+1106),0)</f>
        <v>51.154999999999973</v>
      </c>
      <c r="N6" s="8">
        <f>IF(E6&gt;0,((1.05*E6)-142.5),0)</f>
        <v>69.600000000000023</v>
      </c>
      <c r="O6" s="8">
        <f>IF(F6&gt;0,((4*F6)-20),0)</f>
        <v>8</v>
      </c>
      <c r="P6" s="8">
        <f>IF(G6&gt;0,(7.94*G6),0)</f>
        <v>55.580000000000005</v>
      </c>
      <c r="Q6" s="8">
        <f>IF(H6&gt;0,(3.13*H6),0)</f>
        <v>100.16</v>
      </c>
      <c r="R6" s="8">
        <f>IF(I6&gt;0,((3.27*I6)-143),0)</f>
        <v>118.60000000000002</v>
      </c>
      <c r="S6" s="8">
        <f t="shared" ref="S6:S44" si="0">COUNT(L6:R6)</f>
        <v>7</v>
      </c>
      <c r="T6" s="9"/>
      <c r="U6" s="9"/>
      <c r="V6" s="9"/>
      <c r="W6" s="9"/>
      <c r="X6" s="9"/>
      <c r="Y6" s="9"/>
    </row>
    <row r="7" spans="1:25" s="10" customFormat="1" ht="12" thickBot="1" x14ac:dyDescent="0.2">
      <c r="B7" s="11"/>
      <c r="C7" s="11"/>
      <c r="D7" s="11"/>
      <c r="E7" s="11"/>
      <c r="F7" s="11"/>
      <c r="G7" s="11"/>
      <c r="H7" s="11"/>
      <c r="I7" s="11"/>
      <c r="J7" s="11"/>
      <c r="K7" s="12"/>
      <c r="L7" s="13"/>
      <c r="M7" s="13"/>
      <c r="N7" s="13"/>
      <c r="O7" s="13"/>
      <c r="P7" s="13"/>
      <c r="Q7" s="13"/>
      <c r="R7" s="13"/>
      <c r="S7" s="8">
        <f t="shared" si="0"/>
        <v>0</v>
      </c>
    </row>
    <row r="8" spans="1:25" s="10" customFormat="1" ht="13" x14ac:dyDescent="0.15">
      <c r="A8" s="14" t="s">
        <v>19</v>
      </c>
      <c r="B8" s="31" t="s">
        <v>1</v>
      </c>
      <c r="C8" s="32"/>
      <c r="D8" s="15" t="s">
        <v>10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  <c r="K8" s="16" t="s">
        <v>9</v>
      </c>
      <c r="L8" s="13"/>
      <c r="M8" s="13"/>
      <c r="N8" s="13"/>
      <c r="O8" s="13"/>
      <c r="P8" s="13"/>
      <c r="Q8" s="13"/>
      <c r="R8" s="13"/>
      <c r="S8" s="8"/>
    </row>
    <row r="9" spans="1:25" x14ac:dyDescent="0.15">
      <c r="A9" s="17" t="s">
        <v>0</v>
      </c>
      <c r="B9" s="18" t="s">
        <v>13</v>
      </c>
      <c r="C9" s="18" t="s">
        <v>14</v>
      </c>
      <c r="D9" s="18" t="s">
        <v>15</v>
      </c>
      <c r="E9" s="18" t="s">
        <v>16</v>
      </c>
      <c r="F9" s="18" t="s">
        <v>17</v>
      </c>
      <c r="G9" s="18" t="s">
        <v>17</v>
      </c>
      <c r="H9" s="18" t="s">
        <v>17</v>
      </c>
      <c r="I9" s="18" t="s">
        <v>17</v>
      </c>
      <c r="J9" s="18" t="s">
        <v>20</v>
      </c>
      <c r="K9" s="19" t="s">
        <v>21</v>
      </c>
      <c r="S9" s="8">
        <f t="shared" si="0"/>
        <v>0</v>
      </c>
    </row>
    <row r="10" spans="1:25" x14ac:dyDescent="0.15">
      <c r="K10" s="7"/>
      <c r="S10" s="8"/>
    </row>
    <row r="11" spans="1:25" x14ac:dyDescent="0.15">
      <c r="A11" s="21" t="s">
        <v>23</v>
      </c>
      <c r="B11" s="22">
        <v>11</v>
      </c>
      <c r="C11" s="22">
        <v>22</v>
      </c>
      <c r="D11" s="22">
        <v>21.64</v>
      </c>
      <c r="E11" s="22">
        <v>200</v>
      </c>
      <c r="F11" s="22">
        <v>12</v>
      </c>
      <c r="G11" s="22">
        <v>10</v>
      </c>
      <c r="H11" s="22">
        <v>26</v>
      </c>
      <c r="I11" s="22">
        <v>65</v>
      </c>
      <c r="J11" s="24">
        <f t="shared" ref="J11:J14" si="1">SUMIF(L11:R11,"&gt;0")</f>
        <v>326.01</v>
      </c>
      <c r="K11" s="7">
        <f t="shared" ref="K11:K15" si="2">J11/S11</f>
        <v>46.572857142857139</v>
      </c>
      <c r="L11" s="8">
        <f>IF(B11&gt;0,(-0.48*(B11*60+C11)+417.6),0)</f>
        <v>90.240000000000009</v>
      </c>
      <c r="M11" s="8">
        <f>IF(D11&gt;0,((-51.19*D11)+1106),0)</f>
        <v>-1.7516000000000531</v>
      </c>
      <c r="N11" s="8">
        <f>IF(E11&gt;0,((0.95*E11)-142.5),0)</f>
        <v>47.5</v>
      </c>
      <c r="O11" s="8">
        <f>IF(F11&gt;0,((4*F11)-20),0)</f>
        <v>28</v>
      </c>
      <c r="P11" s="8">
        <f>IF(G11&gt;0,((5.88*G11)-5.88),0)</f>
        <v>52.919999999999995</v>
      </c>
      <c r="Q11" s="8">
        <f>IF(H11&gt;0,((2.55*H11)-7.7),0)</f>
        <v>58.599999999999994</v>
      </c>
      <c r="R11" s="8">
        <f>IF(I11&gt;0,((2.95*I11)-143),0)</f>
        <v>48.75</v>
      </c>
      <c r="S11" s="8">
        <f t="shared" si="0"/>
        <v>7</v>
      </c>
      <c r="T11" s="9"/>
      <c r="U11" s="9"/>
      <c r="V11" s="9"/>
      <c r="W11" s="9"/>
      <c r="X11" s="9"/>
      <c r="Y11" s="9"/>
    </row>
    <row r="12" spans="1:25" x14ac:dyDescent="0.15">
      <c r="A12" s="23" t="s">
        <v>24</v>
      </c>
      <c r="B12" s="22">
        <v>11</v>
      </c>
      <c r="C12" s="22">
        <v>57</v>
      </c>
      <c r="D12" s="22">
        <v>19.25</v>
      </c>
      <c r="E12" s="22">
        <v>217</v>
      </c>
      <c r="F12" s="22">
        <v>14</v>
      </c>
      <c r="G12" s="22">
        <v>5</v>
      </c>
      <c r="H12" s="22">
        <v>28</v>
      </c>
      <c r="I12" s="22">
        <v>89</v>
      </c>
      <c r="J12" s="24">
        <f t="shared" si="1"/>
        <v>500.4525000000001</v>
      </c>
      <c r="K12" s="7">
        <f t="shared" si="2"/>
        <v>71.493214285714302</v>
      </c>
      <c r="L12" s="8">
        <f t="shared" ref="L12:L16" si="3">IF(B12&gt;0,(-0.48*(B12*60+C12)+417.6),0)</f>
        <v>73.440000000000055</v>
      </c>
      <c r="M12" s="8">
        <f t="shared" ref="M12:M16" si="4">IF(D12&gt;0,((-51.19*D12)+1106),0)</f>
        <v>120.59250000000009</v>
      </c>
      <c r="N12" s="8">
        <f t="shared" ref="N12:N16" si="5">IF(E12&gt;0,((0.95*E12)-142.5),0)</f>
        <v>63.649999999999977</v>
      </c>
      <c r="O12" s="8">
        <f t="shared" ref="O12:O16" si="6">IF(F12&gt;0,((4*F12)-20),0)</f>
        <v>36</v>
      </c>
      <c r="P12" s="8">
        <f t="shared" ref="P12:P16" si="7">IF(G12&gt;0,((5.88*G12)-5.88),0)</f>
        <v>23.52</v>
      </c>
      <c r="Q12" s="8">
        <f t="shared" ref="Q12:Q16" si="8">IF(H12&gt;0,((2.55*H12)-7.7),0)</f>
        <v>63.699999999999989</v>
      </c>
      <c r="R12" s="8">
        <f t="shared" ref="R12:R16" si="9">IF(I12&gt;0,((2.95*I12)-143),0)</f>
        <v>119.55000000000001</v>
      </c>
      <c r="S12" s="8">
        <f t="shared" si="0"/>
        <v>7</v>
      </c>
    </row>
    <row r="13" spans="1:25" x14ac:dyDescent="0.15">
      <c r="A13" s="23" t="s">
        <v>25</v>
      </c>
      <c r="B13" s="22">
        <v>11</v>
      </c>
      <c r="C13" s="22">
        <v>57</v>
      </c>
      <c r="D13" s="22">
        <v>19.28</v>
      </c>
      <c r="E13" s="22">
        <v>217</v>
      </c>
      <c r="F13" s="22">
        <v>22</v>
      </c>
      <c r="G13" s="22">
        <v>8</v>
      </c>
      <c r="H13" s="22">
        <v>62</v>
      </c>
      <c r="I13" s="22">
        <v>84</v>
      </c>
      <c r="J13" s="24">
        <f t="shared" si="1"/>
        <v>620.50679999999988</v>
      </c>
      <c r="K13" s="7">
        <f t="shared" si="2"/>
        <v>88.643828571428557</v>
      </c>
      <c r="L13" s="8">
        <f t="shared" si="3"/>
        <v>73.440000000000055</v>
      </c>
      <c r="M13" s="8">
        <f t="shared" si="4"/>
        <v>119.05679999999995</v>
      </c>
      <c r="N13" s="8">
        <f t="shared" si="5"/>
        <v>63.649999999999977</v>
      </c>
      <c r="O13" s="8">
        <f t="shared" si="6"/>
        <v>68</v>
      </c>
      <c r="P13" s="8">
        <f t="shared" si="7"/>
        <v>41.16</v>
      </c>
      <c r="Q13" s="8">
        <f t="shared" si="8"/>
        <v>150.4</v>
      </c>
      <c r="R13" s="8">
        <f t="shared" si="9"/>
        <v>104.80000000000001</v>
      </c>
      <c r="S13" s="8">
        <f t="shared" si="0"/>
        <v>7</v>
      </c>
      <c r="T13" s="9"/>
    </row>
    <row r="14" spans="1:25" x14ac:dyDescent="0.15">
      <c r="A14" s="23"/>
      <c r="J14" s="24">
        <f t="shared" si="1"/>
        <v>0</v>
      </c>
      <c r="K14" s="7">
        <f t="shared" si="2"/>
        <v>0</v>
      </c>
      <c r="L14" s="8">
        <f t="shared" si="3"/>
        <v>0</v>
      </c>
      <c r="M14" s="8">
        <f t="shared" si="4"/>
        <v>0</v>
      </c>
      <c r="N14" s="8">
        <f t="shared" si="5"/>
        <v>0</v>
      </c>
      <c r="O14" s="8">
        <f t="shared" si="6"/>
        <v>0</v>
      </c>
      <c r="P14" s="8">
        <f t="shared" si="7"/>
        <v>0</v>
      </c>
      <c r="Q14" s="8">
        <f t="shared" si="8"/>
        <v>0</v>
      </c>
      <c r="R14" s="8">
        <f t="shared" si="9"/>
        <v>0</v>
      </c>
      <c r="S14" s="8">
        <f t="shared" si="0"/>
        <v>7</v>
      </c>
    </row>
    <row r="15" spans="1:25" ht="12" thickBot="1" x14ac:dyDescent="0.2">
      <c r="A15" s="25"/>
      <c r="B15" s="26"/>
      <c r="C15" s="26"/>
      <c r="D15" s="26"/>
      <c r="E15" s="26"/>
      <c r="F15" s="26"/>
      <c r="G15" s="26"/>
      <c r="H15" s="26"/>
      <c r="I15" s="26"/>
      <c r="J15" s="27">
        <f>SUMIF(L15:R15,"&gt;0")</f>
        <v>0</v>
      </c>
      <c r="K15" s="28">
        <f t="shared" si="2"/>
        <v>0</v>
      </c>
      <c r="L15" s="8">
        <f t="shared" si="3"/>
        <v>0</v>
      </c>
      <c r="M15" s="8">
        <f t="shared" si="4"/>
        <v>0</v>
      </c>
      <c r="N15" s="8">
        <f t="shared" si="5"/>
        <v>0</v>
      </c>
      <c r="O15" s="8">
        <f t="shared" si="6"/>
        <v>0</v>
      </c>
      <c r="P15" s="8">
        <f t="shared" si="7"/>
        <v>0</v>
      </c>
      <c r="Q15" s="8">
        <f t="shared" si="8"/>
        <v>0</v>
      </c>
      <c r="R15" s="8">
        <f t="shared" si="9"/>
        <v>0</v>
      </c>
      <c r="S15" s="8">
        <f t="shared" si="0"/>
        <v>7</v>
      </c>
    </row>
    <row r="16" spans="1:25" ht="12" thickBot="1" x14ac:dyDescent="0.2">
      <c r="J16" s="24"/>
      <c r="K16" s="7"/>
      <c r="L16" s="8">
        <f t="shared" si="3"/>
        <v>0</v>
      </c>
      <c r="M16" s="8">
        <f t="shared" si="4"/>
        <v>0</v>
      </c>
      <c r="N16" s="8">
        <f t="shared" si="5"/>
        <v>0</v>
      </c>
      <c r="O16" s="8">
        <f t="shared" si="6"/>
        <v>0</v>
      </c>
      <c r="P16" s="8">
        <f t="shared" si="7"/>
        <v>0</v>
      </c>
      <c r="Q16" s="8">
        <f t="shared" si="8"/>
        <v>0</v>
      </c>
      <c r="R16" s="8">
        <f t="shared" si="9"/>
        <v>0</v>
      </c>
      <c r="S16" s="8">
        <f t="shared" si="0"/>
        <v>7</v>
      </c>
    </row>
    <row r="17" spans="1:19" s="10" customFormat="1" ht="13" x14ac:dyDescent="0.15">
      <c r="A17" s="14" t="s">
        <v>22</v>
      </c>
      <c r="B17" s="31" t="s">
        <v>1</v>
      </c>
      <c r="C17" s="32"/>
      <c r="D17" s="15" t="s">
        <v>10</v>
      </c>
      <c r="E17" s="15" t="s">
        <v>3</v>
      </c>
      <c r="F17" s="15" t="s">
        <v>4</v>
      </c>
      <c r="G17" s="15" t="s">
        <v>5</v>
      </c>
      <c r="H17" s="15" t="s">
        <v>6</v>
      </c>
      <c r="I17" s="15" t="s">
        <v>7</v>
      </c>
      <c r="J17" s="15" t="s">
        <v>8</v>
      </c>
      <c r="K17" s="16" t="s">
        <v>9</v>
      </c>
      <c r="L17" s="13"/>
      <c r="M17" s="13"/>
      <c r="N17" s="13"/>
      <c r="O17" s="13"/>
      <c r="P17" s="13"/>
      <c r="Q17" s="13"/>
      <c r="R17" s="13"/>
      <c r="S17" s="8"/>
    </row>
    <row r="18" spans="1:19" x14ac:dyDescent="0.15">
      <c r="A18" s="17" t="s">
        <v>0</v>
      </c>
      <c r="B18" s="18" t="s">
        <v>13</v>
      </c>
      <c r="C18" s="18" t="s">
        <v>14</v>
      </c>
      <c r="D18" s="18" t="s">
        <v>15</v>
      </c>
      <c r="E18" s="18" t="s">
        <v>16</v>
      </c>
      <c r="F18" s="18" t="s">
        <v>17</v>
      </c>
      <c r="G18" s="18" t="s">
        <v>17</v>
      </c>
      <c r="H18" s="18" t="s">
        <v>17</v>
      </c>
      <c r="I18" s="18" t="s">
        <v>17</v>
      </c>
      <c r="J18" s="18" t="s">
        <v>20</v>
      </c>
      <c r="K18" s="19" t="s">
        <v>21</v>
      </c>
      <c r="S18" s="8">
        <f>COUNT(L18:R18)</f>
        <v>0</v>
      </c>
    </row>
    <row r="19" spans="1:19" x14ac:dyDescent="0.15">
      <c r="A19" s="21" t="s">
        <v>26</v>
      </c>
      <c r="B19" s="22">
        <v>12</v>
      </c>
      <c r="C19" s="22">
        <v>26</v>
      </c>
      <c r="D19" s="22">
        <v>21.01</v>
      </c>
      <c r="E19" s="22">
        <v>196</v>
      </c>
      <c r="F19" s="22">
        <v>24</v>
      </c>
      <c r="G19" s="22">
        <v>4</v>
      </c>
      <c r="H19" s="22">
        <v>20</v>
      </c>
      <c r="I19" s="22">
        <v>68</v>
      </c>
      <c r="J19" s="24">
        <f t="shared" ref="J19:J26" si="10">SUMIF(L19:R19,"&gt;0")</f>
        <v>471.36899999999991</v>
      </c>
      <c r="K19" s="24">
        <f t="shared" ref="K19:K26" si="11">J19/S19</f>
        <v>67.338428571428565</v>
      </c>
      <c r="L19" s="8">
        <f>IF(B19&gt;0,(-0.436*(B19*60+C19)+417.6),0)</f>
        <v>92.344000000000051</v>
      </c>
      <c r="M19" s="8">
        <f>IF(D19&gt;0,((-49.5*D19)+1106),0)</f>
        <v>66.004999999999882</v>
      </c>
      <c r="N19" s="8">
        <f>IF(E19&gt;0,((1.05*E19)-142.5),0)</f>
        <v>63.300000000000011</v>
      </c>
      <c r="O19" s="8">
        <f>IF(F19&gt;0,((4*F19)-20),0)</f>
        <v>76</v>
      </c>
      <c r="P19" s="8">
        <f>IF(G19&gt;0,(7.94*G19),0)</f>
        <v>31.76</v>
      </c>
      <c r="Q19" s="8">
        <f>IF(H19&gt;0,(3.13*H19),0)</f>
        <v>62.599999999999994</v>
      </c>
      <c r="R19" s="8">
        <f>IF(I19&gt;0,((3.27*I19)-143),0)</f>
        <v>79.360000000000014</v>
      </c>
      <c r="S19" s="8">
        <f t="shared" si="0"/>
        <v>7</v>
      </c>
    </row>
    <row r="20" spans="1:19" x14ac:dyDescent="0.15">
      <c r="A20" s="21" t="s">
        <v>33</v>
      </c>
      <c r="B20" s="22">
        <v>12</v>
      </c>
      <c r="C20" s="22">
        <v>46</v>
      </c>
      <c r="D20" s="22">
        <v>21.31</v>
      </c>
      <c r="E20" s="22">
        <v>202</v>
      </c>
      <c r="F20" s="22">
        <v>7</v>
      </c>
      <c r="G20" s="22">
        <v>7</v>
      </c>
      <c r="H20" s="22">
        <v>32</v>
      </c>
      <c r="I20" s="22">
        <v>80</v>
      </c>
      <c r="J20" s="24">
        <v>487</v>
      </c>
      <c r="K20" s="24">
        <v>70</v>
      </c>
      <c r="L20" s="8"/>
      <c r="M20" s="8"/>
      <c r="N20" s="8"/>
      <c r="O20" s="8"/>
      <c r="P20" s="8"/>
      <c r="Q20" s="8"/>
      <c r="R20" s="8"/>
      <c r="S20" s="8"/>
    </row>
    <row r="21" spans="1:19" x14ac:dyDescent="0.15">
      <c r="A21" s="21" t="s">
        <v>27</v>
      </c>
      <c r="B21" s="22">
        <v>12</v>
      </c>
      <c r="C21" s="22">
        <v>46</v>
      </c>
      <c r="D21" s="22">
        <v>20.34</v>
      </c>
      <c r="E21" s="22">
        <v>209</v>
      </c>
      <c r="F21" s="22">
        <v>12</v>
      </c>
      <c r="G21" s="22">
        <v>5</v>
      </c>
      <c r="H21" s="22">
        <v>22</v>
      </c>
      <c r="I21" s="22">
        <v>0</v>
      </c>
      <c r="J21" s="24">
        <f t="shared" si="10"/>
        <v>396.30400000000003</v>
      </c>
      <c r="K21" s="24">
        <f t="shared" si="11"/>
        <v>56.614857142857147</v>
      </c>
      <c r="L21" s="8">
        <f t="shared" ref="L21:L36" si="12">IF(B21&gt;0,(-0.436*(B21*60+C21)+417.6),0)</f>
        <v>83.624000000000024</v>
      </c>
      <c r="M21" s="8">
        <f t="shared" ref="M21:M36" si="13">IF(D21&gt;0,((-49.5*D21)+1106),0)</f>
        <v>99.169999999999959</v>
      </c>
      <c r="N21" s="8">
        <f t="shared" ref="N21:N36" si="14">IF(E21&gt;0,((1.05*E21)-142.5),0)</f>
        <v>76.950000000000017</v>
      </c>
      <c r="O21" s="8">
        <f t="shared" ref="O21:O36" si="15">IF(F21&gt;0,((4*F21)-20),0)</f>
        <v>28</v>
      </c>
      <c r="P21" s="8">
        <f t="shared" ref="P21:P36" si="16">IF(G21&gt;0,(7.94*G21),0)</f>
        <v>39.700000000000003</v>
      </c>
      <c r="Q21" s="8">
        <f t="shared" ref="Q21:Q36" si="17">IF(H21&gt;0,(3.13*H21),0)</f>
        <v>68.86</v>
      </c>
      <c r="R21" s="8">
        <f t="shared" ref="R21:R36" si="18">IF(I21&gt;0,((3.27*I21)-143),0)</f>
        <v>0</v>
      </c>
      <c r="S21" s="8">
        <f t="shared" si="0"/>
        <v>7</v>
      </c>
    </row>
    <row r="22" spans="1:19" x14ac:dyDescent="0.15">
      <c r="A22" s="21" t="s">
        <v>28</v>
      </c>
      <c r="B22" s="22">
        <v>12</v>
      </c>
      <c r="C22" s="22">
        <v>53</v>
      </c>
      <c r="D22" s="22">
        <v>21.97</v>
      </c>
      <c r="E22" s="22">
        <v>289</v>
      </c>
      <c r="F22" s="22">
        <v>7</v>
      </c>
      <c r="G22" s="22">
        <v>16</v>
      </c>
      <c r="H22" s="22">
        <v>33</v>
      </c>
      <c r="I22" s="22">
        <v>69</v>
      </c>
      <c r="J22" s="24">
        <f t="shared" si="10"/>
        <v>580.9670000000001</v>
      </c>
      <c r="K22" s="24">
        <f t="shared" si="11"/>
        <v>82.995285714285728</v>
      </c>
      <c r="L22" s="8">
        <f>IF(B22&gt;0,(-0.436*(B22*60+C22)+417.6),0)</f>
        <v>80.572000000000003</v>
      </c>
      <c r="M22" s="8">
        <f>IF(D22&gt;0,((-49.5*D22)+1106),0)</f>
        <v>18.485000000000127</v>
      </c>
      <c r="N22" s="8">
        <f>IF(E22&gt;0,((1.05*E22)-142.5),0)</f>
        <v>160.94999999999999</v>
      </c>
      <c r="O22" s="8">
        <f>IF(F22&gt;0,((4*F22)-20),0)</f>
        <v>8</v>
      </c>
      <c r="P22" s="8">
        <f>IF(G22&gt;0,(7.94*G22),0)</f>
        <v>127.04</v>
      </c>
      <c r="Q22" s="8">
        <f t="shared" si="17"/>
        <v>103.28999999999999</v>
      </c>
      <c r="R22" s="8">
        <f>IF(I22&gt;0,((3.27*I22)-143),0)</f>
        <v>82.63</v>
      </c>
      <c r="S22" s="8">
        <f t="shared" si="0"/>
        <v>7</v>
      </c>
    </row>
    <row r="23" spans="1:19" x14ac:dyDescent="0.15">
      <c r="A23" s="21" t="s">
        <v>30</v>
      </c>
      <c r="B23" s="22">
        <v>13</v>
      </c>
      <c r="C23" s="22">
        <v>42</v>
      </c>
      <c r="D23" s="22">
        <v>24.46</v>
      </c>
      <c r="E23" s="22">
        <v>192</v>
      </c>
      <c r="F23" s="22">
        <v>4</v>
      </c>
      <c r="G23" s="22">
        <v>0</v>
      </c>
      <c r="H23" s="22">
        <v>16</v>
      </c>
      <c r="I23" s="22">
        <v>61</v>
      </c>
      <c r="J23" s="24">
        <f t="shared" si="10"/>
        <v>224.85800000000003</v>
      </c>
      <c r="K23" s="24">
        <f t="shared" si="11"/>
        <v>32.122571428571433</v>
      </c>
      <c r="L23" s="8">
        <f>IF(B23&gt;0,(-0.436*(B23*60+C23)+417.6),0)</f>
        <v>59.208000000000027</v>
      </c>
      <c r="M23" s="8">
        <f>IF(D23&gt;0,((-49.5*D23)+1106),0)</f>
        <v>-104.76999999999998</v>
      </c>
      <c r="N23" s="8">
        <f>IF(E23&gt;0,((1.05*E23)-142.5),0)</f>
        <v>59.100000000000023</v>
      </c>
      <c r="O23" s="8">
        <f>IF(F23&gt;0,((4*F23)-20),0)</f>
        <v>-4</v>
      </c>
      <c r="P23" s="8">
        <f>IF(G23&gt;0,(7.94*G23),0)</f>
        <v>0</v>
      </c>
      <c r="Q23" s="8">
        <f t="shared" si="17"/>
        <v>50.08</v>
      </c>
      <c r="R23" s="8">
        <f>IF(I23&gt;0,((3.27*I23)-143),0)</f>
        <v>56.47</v>
      </c>
      <c r="S23" s="8">
        <f t="shared" si="0"/>
        <v>7</v>
      </c>
    </row>
    <row r="24" spans="1:19" x14ac:dyDescent="0.15">
      <c r="A24" s="21" t="s">
        <v>29</v>
      </c>
      <c r="B24" s="22">
        <v>15</v>
      </c>
      <c r="C24" s="22">
        <v>31</v>
      </c>
      <c r="D24" s="22">
        <v>20.75</v>
      </c>
      <c r="E24" s="22">
        <v>191</v>
      </c>
      <c r="F24" s="22">
        <v>2</v>
      </c>
      <c r="G24" s="22">
        <v>0</v>
      </c>
      <c r="H24" s="22">
        <v>10</v>
      </c>
      <c r="I24" s="22">
        <v>64</v>
      </c>
      <c r="J24" s="24">
        <f t="shared" si="10"/>
        <v>246.18900000000005</v>
      </c>
      <c r="K24" s="24">
        <f t="shared" si="11"/>
        <v>35.169857142857147</v>
      </c>
      <c r="L24" s="8">
        <f t="shared" si="12"/>
        <v>11.684000000000026</v>
      </c>
      <c r="M24" s="8">
        <f t="shared" si="13"/>
        <v>78.875</v>
      </c>
      <c r="N24" s="8">
        <f t="shared" si="14"/>
        <v>58.050000000000011</v>
      </c>
      <c r="O24" s="8">
        <f t="shared" si="15"/>
        <v>-12</v>
      </c>
      <c r="P24" s="8">
        <f t="shared" si="16"/>
        <v>0</v>
      </c>
      <c r="Q24" s="8">
        <f t="shared" si="17"/>
        <v>31.299999999999997</v>
      </c>
      <c r="R24" s="8">
        <f t="shared" si="18"/>
        <v>66.28</v>
      </c>
      <c r="S24" s="8">
        <f t="shared" si="0"/>
        <v>7</v>
      </c>
    </row>
    <row r="25" spans="1:19" x14ac:dyDescent="0.15">
      <c r="A25" s="21" t="s">
        <v>31</v>
      </c>
      <c r="B25" s="22">
        <v>15</v>
      </c>
      <c r="C25" s="22">
        <v>38</v>
      </c>
      <c r="D25" s="22">
        <v>22.15</v>
      </c>
      <c r="E25" s="22">
        <v>193</v>
      </c>
      <c r="F25" s="22">
        <v>7</v>
      </c>
      <c r="G25" s="22">
        <v>3</v>
      </c>
      <c r="H25" s="22">
        <v>9</v>
      </c>
      <c r="I25" s="22">
        <v>53</v>
      </c>
      <c r="J25" s="24">
        <f t="shared" si="10"/>
        <v>168.65700000000004</v>
      </c>
      <c r="K25" s="24">
        <f t="shared" si="11"/>
        <v>24.09385714285715</v>
      </c>
      <c r="L25" s="8">
        <f t="shared" si="12"/>
        <v>8.632000000000005</v>
      </c>
      <c r="M25" s="8">
        <f t="shared" si="13"/>
        <v>9.5750000000000455</v>
      </c>
      <c r="N25" s="8">
        <f t="shared" si="14"/>
        <v>60.150000000000006</v>
      </c>
      <c r="O25" s="8">
        <f t="shared" si="15"/>
        <v>8</v>
      </c>
      <c r="P25" s="8">
        <f t="shared" si="16"/>
        <v>23.82</v>
      </c>
      <c r="Q25" s="8">
        <f t="shared" si="17"/>
        <v>28.169999999999998</v>
      </c>
      <c r="R25" s="8">
        <f t="shared" si="18"/>
        <v>30.310000000000002</v>
      </c>
      <c r="S25" s="8">
        <f t="shared" si="0"/>
        <v>7</v>
      </c>
    </row>
    <row r="26" spans="1:19" ht="12" thickBot="1" x14ac:dyDescent="0.2">
      <c r="A26" s="25" t="s">
        <v>32</v>
      </c>
      <c r="B26" s="26">
        <v>16</v>
      </c>
      <c r="C26" s="26">
        <v>9</v>
      </c>
      <c r="D26" s="26">
        <v>29.8</v>
      </c>
      <c r="E26" s="26">
        <v>152</v>
      </c>
      <c r="F26" s="26">
        <v>4</v>
      </c>
      <c r="G26" s="26">
        <v>0</v>
      </c>
      <c r="H26" s="26">
        <v>4</v>
      </c>
      <c r="I26" s="26">
        <v>28</v>
      </c>
      <c r="J26" s="27">
        <f t="shared" si="10"/>
        <v>29.619999999999994</v>
      </c>
      <c r="K26" s="27">
        <f t="shared" si="11"/>
        <v>4.2314285714285704</v>
      </c>
      <c r="L26" s="8">
        <f t="shared" si="12"/>
        <v>-4.8839999999999577</v>
      </c>
      <c r="M26" s="8">
        <f t="shared" si="13"/>
        <v>-369.10000000000014</v>
      </c>
      <c r="N26" s="8">
        <f t="shared" si="14"/>
        <v>17.099999999999994</v>
      </c>
      <c r="O26" s="8">
        <f t="shared" si="15"/>
        <v>-4</v>
      </c>
      <c r="P26" s="8">
        <f t="shared" si="16"/>
        <v>0</v>
      </c>
      <c r="Q26" s="8">
        <f t="shared" si="17"/>
        <v>12.52</v>
      </c>
      <c r="R26" s="8">
        <f t="shared" si="18"/>
        <v>-51.44</v>
      </c>
      <c r="S26" s="8">
        <f t="shared" si="0"/>
        <v>7</v>
      </c>
    </row>
    <row r="27" spans="1:19" x14ac:dyDescent="0.15">
      <c r="J27" s="24"/>
      <c r="K27" s="7"/>
      <c r="L27" s="8">
        <f t="shared" si="12"/>
        <v>0</v>
      </c>
      <c r="M27" s="8">
        <f t="shared" si="13"/>
        <v>0</v>
      </c>
      <c r="N27" s="8">
        <f t="shared" si="14"/>
        <v>0</v>
      </c>
      <c r="O27" s="8">
        <f t="shared" si="15"/>
        <v>0</v>
      </c>
      <c r="P27" s="8">
        <f t="shared" si="16"/>
        <v>0</v>
      </c>
      <c r="Q27" s="8">
        <f t="shared" si="17"/>
        <v>0</v>
      </c>
      <c r="R27" s="8">
        <f t="shared" si="18"/>
        <v>0</v>
      </c>
      <c r="S27" s="8">
        <f t="shared" si="0"/>
        <v>7</v>
      </c>
    </row>
    <row r="28" spans="1:19" x14ac:dyDescent="0.15">
      <c r="J28" s="24"/>
      <c r="K28" s="7"/>
      <c r="L28" s="8">
        <f t="shared" si="12"/>
        <v>0</v>
      </c>
      <c r="M28" s="8">
        <f t="shared" si="13"/>
        <v>0</v>
      </c>
      <c r="N28" s="8">
        <f t="shared" si="14"/>
        <v>0</v>
      </c>
      <c r="O28" s="8">
        <f t="shared" si="15"/>
        <v>0</v>
      </c>
      <c r="P28" s="8">
        <f t="shared" si="16"/>
        <v>0</v>
      </c>
      <c r="Q28" s="8">
        <f t="shared" si="17"/>
        <v>0</v>
      </c>
      <c r="R28" s="8">
        <f t="shared" si="18"/>
        <v>0</v>
      </c>
      <c r="S28" s="8">
        <f t="shared" si="0"/>
        <v>7</v>
      </c>
    </row>
    <row r="29" spans="1:19" x14ac:dyDescent="0.15">
      <c r="J29" s="24"/>
      <c r="K29" s="7"/>
      <c r="L29" s="8">
        <f t="shared" si="12"/>
        <v>0</v>
      </c>
      <c r="M29" s="8">
        <f t="shared" si="13"/>
        <v>0</v>
      </c>
      <c r="N29" s="8">
        <f t="shared" si="14"/>
        <v>0</v>
      </c>
      <c r="O29" s="8">
        <f t="shared" si="15"/>
        <v>0</v>
      </c>
      <c r="P29" s="8">
        <f t="shared" si="16"/>
        <v>0</v>
      </c>
      <c r="Q29" s="8">
        <f t="shared" si="17"/>
        <v>0</v>
      </c>
      <c r="R29" s="8">
        <f t="shared" si="18"/>
        <v>0</v>
      </c>
      <c r="S29" s="8">
        <f t="shared" si="0"/>
        <v>7</v>
      </c>
    </row>
    <row r="30" spans="1:19" x14ac:dyDescent="0.15">
      <c r="J30" s="24"/>
      <c r="K30" s="7"/>
      <c r="L30" s="8">
        <f t="shared" si="12"/>
        <v>0</v>
      </c>
      <c r="M30" s="8">
        <f t="shared" si="13"/>
        <v>0</v>
      </c>
      <c r="N30" s="8">
        <f t="shared" si="14"/>
        <v>0</v>
      </c>
      <c r="O30" s="8">
        <f t="shared" si="15"/>
        <v>0</v>
      </c>
      <c r="P30" s="8">
        <f t="shared" si="16"/>
        <v>0</v>
      </c>
      <c r="Q30" s="8">
        <f t="shared" si="17"/>
        <v>0</v>
      </c>
      <c r="R30" s="8">
        <f t="shared" si="18"/>
        <v>0</v>
      </c>
      <c r="S30" s="8">
        <f t="shared" si="0"/>
        <v>7</v>
      </c>
    </row>
    <row r="31" spans="1:19" x14ac:dyDescent="0.15">
      <c r="J31" s="24"/>
      <c r="K31" s="7"/>
      <c r="L31" s="8">
        <f t="shared" si="12"/>
        <v>0</v>
      </c>
      <c r="M31" s="8">
        <f t="shared" si="13"/>
        <v>0</v>
      </c>
      <c r="N31" s="8">
        <f t="shared" si="14"/>
        <v>0</v>
      </c>
      <c r="O31" s="8">
        <f t="shared" si="15"/>
        <v>0</v>
      </c>
      <c r="P31" s="8">
        <f t="shared" si="16"/>
        <v>0</v>
      </c>
      <c r="Q31" s="8">
        <f t="shared" si="17"/>
        <v>0</v>
      </c>
      <c r="R31" s="8">
        <f t="shared" si="18"/>
        <v>0</v>
      </c>
      <c r="S31" s="8">
        <f t="shared" si="0"/>
        <v>7</v>
      </c>
    </row>
    <row r="32" spans="1:19" x14ac:dyDescent="0.15">
      <c r="J32" s="24"/>
      <c r="K32" s="7"/>
      <c r="L32" s="8">
        <f t="shared" si="12"/>
        <v>0</v>
      </c>
      <c r="M32" s="8">
        <f t="shared" si="13"/>
        <v>0</v>
      </c>
      <c r="N32" s="8">
        <f t="shared" si="14"/>
        <v>0</v>
      </c>
      <c r="O32" s="8">
        <f t="shared" si="15"/>
        <v>0</v>
      </c>
      <c r="P32" s="8">
        <f t="shared" si="16"/>
        <v>0</v>
      </c>
      <c r="Q32" s="8">
        <f t="shared" si="17"/>
        <v>0</v>
      </c>
      <c r="R32" s="8">
        <f t="shared" si="18"/>
        <v>0</v>
      </c>
      <c r="S32" s="8">
        <f t="shared" si="0"/>
        <v>7</v>
      </c>
    </row>
    <row r="33" spans="2:19" x14ac:dyDescent="0.15">
      <c r="K33" s="7"/>
      <c r="L33" s="8">
        <f t="shared" si="12"/>
        <v>0</v>
      </c>
      <c r="M33" s="8">
        <f t="shared" si="13"/>
        <v>0</v>
      </c>
      <c r="N33" s="8">
        <f t="shared" si="14"/>
        <v>0</v>
      </c>
      <c r="O33" s="8">
        <f t="shared" si="15"/>
        <v>0</v>
      </c>
      <c r="P33" s="8">
        <f t="shared" si="16"/>
        <v>0</v>
      </c>
      <c r="Q33" s="8">
        <f t="shared" si="17"/>
        <v>0</v>
      </c>
      <c r="R33" s="8">
        <f t="shared" si="18"/>
        <v>0</v>
      </c>
      <c r="S33" s="8">
        <f t="shared" si="0"/>
        <v>7</v>
      </c>
    </row>
    <row r="34" spans="2:19" x14ac:dyDescent="0.15">
      <c r="K34" s="7"/>
      <c r="L34" s="8">
        <f t="shared" si="12"/>
        <v>0</v>
      </c>
      <c r="M34" s="8">
        <f t="shared" si="13"/>
        <v>0</v>
      </c>
      <c r="N34" s="8">
        <f t="shared" si="14"/>
        <v>0</v>
      </c>
      <c r="O34" s="8">
        <f t="shared" si="15"/>
        <v>0</v>
      </c>
      <c r="P34" s="8">
        <f t="shared" si="16"/>
        <v>0</v>
      </c>
      <c r="Q34" s="8">
        <f t="shared" si="17"/>
        <v>0</v>
      </c>
      <c r="R34" s="8">
        <f t="shared" si="18"/>
        <v>0</v>
      </c>
      <c r="S34" s="8">
        <f t="shared" si="0"/>
        <v>7</v>
      </c>
    </row>
    <row r="35" spans="2:19" x14ac:dyDescent="0.15">
      <c r="K35" s="7"/>
      <c r="L35" s="8">
        <f t="shared" si="12"/>
        <v>0</v>
      </c>
      <c r="M35" s="8">
        <f t="shared" si="13"/>
        <v>0</v>
      </c>
      <c r="N35" s="8">
        <f t="shared" si="14"/>
        <v>0</v>
      </c>
      <c r="O35" s="8">
        <f t="shared" si="15"/>
        <v>0</v>
      </c>
      <c r="P35" s="8">
        <f t="shared" si="16"/>
        <v>0</v>
      </c>
      <c r="Q35" s="8">
        <f t="shared" si="17"/>
        <v>0</v>
      </c>
      <c r="R35" s="8">
        <f t="shared" si="18"/>
        <v>0</v>
      </c>
      <c r="S35" s="8">
        <f t="shared" si="0"/>
        <v>7</v>
      </c>
    </row>
    <row r="36" spans="2:19" x14ac:dyDescent="0.15">
      <c r="K36" s="7"/>
      <c r="L36" s="8">
        <f t="shared" si="12"/>
        <v>0</v>
      </c>
      <c r="M36" s="8">
        <f t="shared" si="13"/>
        <v>0</v>
      </c>
      <c r="N36" s="8">
        <f t="shared" si="14"/>
        <v>0</v>
      </c>
      <c r="O36" s="8">
        <f t="shared" si="15"/>
        <v>0</v>
      </c>
      <c r="P36" s="8">
        <f t="shared" si="16"/>
        <v>0</v>
      </c>
      <c r="Q36" s="8">
        <f t="shared" si="17"/>
        <v>0</v>
      </c>
      <c r="R36" s="8">
        <f t="shared" si="18"/>
        <v>0</v>
      </c>
      <c r="S36" s="8">
        <f t="shared" si="0"/>
        <v>7</v>
      </c>
    </row>
    <row r="37" spans="2:19" x14ac:dyDescent="0.15">
      <c r="K37" s="7"/>
      <c r="S37" s="8">
        <f t="shared" si="0"/>
        <v>0</v>
      </c>
    </row>
    <row r="38" spans="2:19" x14ac:dyDescent="0.15">
      <c r="B38" s="21"/>
      <c r="K38" s="7"/>
      <c r="S38" s="8">
        <f t="shared" si="0"/>
        <v>0</v>
      </c>
    </row>
    <row r="39" spans="2:19" x14ac:dyDescent="0.15">
      <c r="K39" s="7"/>
      <c r="S39" s="8">
        <f t="shared" si="0"/>
        <v>0</v>
      </c>
    </row>
    <row r="40" spans="2:19" x14ac:dyDescent="0.15">
      <c r="K40" s="7"/>
      <c r="S40" s="8">
        <f t="shared" si="0"/>
        <v>0</v>
      </c>
    </row>
    <row r="41" spans="2:19" x14ac:dyDescent="0.15">
      <c r="K41" s="7"/>
      <c r="S41" s="8">
        <f t="shared" si="0"/>
        <v>0</v>
      </c>
    </row>
    <row r="42" spans="2:19" x14ac:dyDescent="0.15">
      <c r="K42" s="7"/>
      <c r="S42" s="8">
        <f t="shared" si="0"/>
        <v>0</v>
      </c>
    </row>
    <row r="43" spans="2:19" x14ac:dyDescent="0.15">
      <c r="K43" s="7"/>
      <c r="S43" s="8">
        <f t="shared" si="0"/>
        <v>0</v>
      </c>
    </row>
    <row r="44" spans="2:19" x14ac:dyDescent="0.15">
      <c r="K44" s="7"/>
      <c r="S44" s="8">
        <f t="shared" si="0"/>
        <v>0</v>
      </c>
    </row>
    <row r="45" spans="2:19" x14ac:dyDescent="0.15">
      <c r="K45" s="7"/>
    </row>
  </sheetData>
  <mergeCells count="3">
    <mergeCell ref="B2:C2"/>
    <mergeCell ref="B8:C8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2018-08-28T15:09:20Z</dcterms:created>
  <dcterms:modified xsi:type="dcterms:W3CDTF">2018-08-29T08:40:30Z</dcterms:modified>
</cp:coreProperties>
</file>